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uarios\MMC0000\OneDrive - Bancoldex\Escritorio\USB\USB 2.0\2025\Redescuento\Líneas de crédito\FONDES\"/>
    </mc:Choice>
  </mc:AlternateContent>
  <xr:revisionPtr revIDLastSave="0" documentId="13_ncr:1_{E6CFDA7A-75DC-4DA5-9788-AD60F14BC6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quidad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z4IlRDe06CiSRB5o/CNhrFoLOdddb95PzDHTdpIXkE="/>
    </ext>
  </extLst>
</workbook>
</file>

<file path=xl/calcChain.xml><?xml version="1.0" encoding="utf-8"?>
<calcChain xmlns="http://schemas.openxmlformats.org/spreadsheetml/2006/main">
  <c r="E33" i="1" l="1"/>
  <c r="C33" i="1"/>
  <c r="E32" i="1"/>
  <c r="C32" i="1"/>
  <c r="E28" i="1"/>
  <c r="D21" i="1"/>
  <c r="D20" i="1"/>
  <c r="D22" i="1" s="1"/>
  <c r="D23" i="1" s="1"/>
  <c r="D19" i="1"/>
  <c r="E19" i="1" s="1"/>
  <c r="E16" i="1"/>
  <c r="E15" i="1"/>
  <c r="D11" i="1"/>
  <c r="D10" i="1"/>
  <c r="E20" i="1" l="1"/>
  <c r="E22" i="1" s="1"/>
  <c r="E23" i="1" s="1"/>
  <c r="E27" i="1" s="1"/>
  <c r="E29" i="1" s="1"/>
</calcChain>
</file>

<file path=xl/sharedStrings.xml><?xml version="1.0" encoding="utf-8"?>
<sst xmlns="http://schemas.openxmlformats.org/spreadsheetml/2006/main" count="28" uniqueCount="26">
  <si>
    <t>Beneficios tributarios en inversiones en energías no convencionales - herramienta de Bancóldex</t>
  </si>
  <si>
    <t>Concepto</t>
  </si>
  <si>
    <t>Datos a incluir</t>
  </si>
  <si>
    <t xml:space="preserve">Monto inversión energías no convencionales </t>
  </si>
  <si>
    <t xml:space="preserve">IVA 19% (excluido) </t>
  </si>
  <si>
    <t>Deducción especial 50% de la inversión</t>
  </si>
  <si>
    <t xml:space="preserve">Tarifa impuesto de renta </t>
  </si>
  <si>
    <t>Ingresos fiscales</t>
  </si>
  <si>
    <t xml:space="preserve">Costos y deducciones fiscales </t>
  </si>
  <si>
    <t xml:space="preserve">Deducción especial 50% </t>
  </si>
  <si>
    <t xml:space="preserve">Limite deducción 50% RL </t>
  </si>
  <si>
    <t>Con beneficio</t>
  </si>
  <si>
    <t xml:space="preserve">Sin beneficio </t>
  </si>
  <si>
    <t xml:space="preserve">Costos y gastos fiscales </t>
  </si>
  <si>
    <t>Deducción especial 50% de la inversión energias no convencionales, limitada  50% renta liquida, (Artículo 11, Ley 1715 de 2014)</t>
  </si>
  <si>
    <t>Renta liquida gravable</t>
  </si>
  <si>
    <t xml:space="preserve">Impuesto de renta 35% </t>
  </si>
  <si>
    <t>Ahorro  año actual</t>
  </si>
  <si>
    <t xml:space="preserve">Impuesto de renta </t>
  </si>
  <si>
    <t xml:space="preserve">Iva excluido </t>
  </si>
  <si>
    <t xml:space="preserve">Total ahorro </t>
  </si>
  <si>
    <t>Beneficios a utilizar años siguientes</t>
  </si>
  <si>
    <r>
      <rPr>
        <b/>
        <sz val="10"/>
        <color rgb="FFFFFFFF"/>
        <rFont val="Calibri"/>
      </rPr>
      <t xml:space="preserve">Observaciones
</t>
    </r>
    <r>
      <rPr>
        <b/>
        <sz val="9"/>
        <color rgb="FFFFFFFF"/>
        <rFont val="Calibri"/>
      </rPr>
      <t xml:space="preserve">
El cálculo del beneficio tributario es ilustrativo bajo las normas tributarias vigentes (Año 2025). Cada contribuyente deberá analizar las condiciones tributarias particulares.</t>
    </r>
  </si>
  <si>
    <t xml:space="preserve">
Ingresos fiscales: corresponde a los ingresos que estima registrar en la declaración de renta del año en que prevee incluir el beneficio tributario. El ingreso fiscal lo define los artículos 27 y 28 del Estatuto Tributario.</t>
  </si>
  <si>
    <t>Costos y deducciones fiscales: corresponde a los costos y gastos permitidos y que se estiman incluir en la declaración de renta del año en que prevee incluir el beneficio tributario. Estan definidos los artículos 58, 59 y 107 del Estatuto Tributario.</t>
  </si>
  <si>
    <t>Renta líquida gravable: Resultado de restar a los ingresos fiscales los costos y deducciones permitidas, y será el valor al cual se le aplica la tarifa vigente del impuesto de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</si>
</sst>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 \ * #,##0_ ;[Red]_ \ \ \(#,##0\)_ ;_ \ * &quot;-&quot;??_ ;_ @_ "/>
    <numFmt numFmtId="165" formatCode="_ \ * #,##0.00_ ;[Red]_ \ \ \(#,##0.00\)_ ;_ \ * &quot;-&quot;??_ ;_ @_ "/>
    <numFmt numFmtId="166" formatCode="#,##0;[Red]#,##0"/>
  </numFmts>
  <fonts count="13">
    <font>
      <sz val="11"/>
      <color theme="1"/>
      <name val="Aptos Narrow"/>
      <scheme val="minor"/>
    </font>
    <font>
      <sz val="11"/>
      <color theme="1"/>
      <name val="Calibri"/>
    </font>
    <font>
      <b/>
      <sz val="12"/>
      <color rgb="FFFFFFFF"/>
      <name val="Calibri"/>
    </font>
    <font>
      <sz val="11"/>
      <name val="Aptos Narrow"/>
    </font>
    <font>
      <b/>
      <sz val="11"/>
      <color theme="0"/>
      <name val="Calibri"/>
    </font>
    <font>
      <sz val="10"/>
      <color theme="1"/>
      <name val="Calibri"/>
    </font>
    <font>
      <sz val="11"/>
      <color rgb="FF6465F6"/>
      <name val="Calibri"/>
    </font>
    <font>
      <b/>
      <sz val="11"/>
      <color theme="1"/>
      <name val="Calibri"/>
    </font>
    <font>
      <sz val="9"/>
      <color theme="1"/>
      <name val="Calibri"/>
    </font>
    <font>
      <b/>
      <sz val="9"/>
      <color theme="0"/>
      <name val="Calibri"/>
    </font>
    <font>
      <b/>
      <sz val="9"/>
      <color rgb="FFFFFFFF"/>
      <name val="Calibri"/>
    </font>
    <font>
      <b/>
      <sz val="10"/>
      <color rgb="FFFFFFFF"/>
      <name val="Calibri"/>
    </font>
    <font>
      <b/>
      <sz val="11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E8E8E8"/>
        <bgColor rgb="FFE8E8E8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 tint="-0.34998626667073579"/>
        <b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theme="1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rgb="FFDBE9F7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double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/>
      <diagonal/>
    </border>
    <border>
      <left/>
      <right/>
      <top/>
      <bottom/>
      <diagonal/>
    </border>
    <border>
      <left/>
      <right style="thin">
        <color rgb="FFD8D8D8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64" fontId="1" fillId="3" borderId="11" xfId="0" applyNumberFormat="1" applyFont="1" applyFill="1" applyBorder="1" applyAlignment="1">
      <alignment horizontal="left"/>
    </xf>
    <xf numFmtId="3" fontId="1" fillId="3" borderId="11" xfId="0" applyNumberFormat="1" applyFont="1" applyFill="1" applyBorder="1"/>
    <xf numFmtId="164" fontId="1" fillId="3" borderId="11" xfId="0" applyNumberFormat="1" applyFont="1" applyFill="1" applyBorder="1"/>
    <xf numFmtId="3" fontId="1" fillId="3" borderId="11" xfId="0" applyNumberFormat="1" applyFont="1" applyFill="1" applyBorder="1" applyAlignment="1">
      <alignment horizontal="left"/>
    </xf>
    <xf numFmtId="164" fontId="1" fillId="3" borderId="16" xfId="0" applyNumberFormat="1" applyFont="1" applyFill="1" applyBorder="1"/>
    <xf numFmtId="164" fontId="1" fillId="3" borderId="19" xfId="0" applyNumberFormat="1" applyFont="1" applyFill="1" applyBorder="1"/>
    <xf numFmtId="0" fontId="1" fillId="3" borderId="23" xfId="0" applyFont="1" applyFill="1" applyBorder="1"/>
    <xf numFmtId="164" fontId="1" fillId="3" borderId="24" xfId="0" applyNumberFormat="1" applyFont="1" applyFill="1" applyBorder="1"/>
    <xf numFmtId="0" fontId="5" fillId="3" borderId="23" xfId="0" applyFont="1" applyFill="1" applyBorder="1" applyAlignment="1">
      <alignment wrapText="1"/>
    </xf>
    <xf numFmtId="164" fontId="6" fillId="3" borderId="11" xfId="0" applyNumberFormat="1" applyFont="1" applyFill="1" applyBorder="1" applyAlignment="1">
      <alignment vertical="center"/>
    </xf>
    <xf numFmtId="0" fontId="7" fillId="3" borderId="23" xfId="0" applyFont="1" applyFill="1" applyBorder="1"/>
    <xf numFmtId="164" fontId="7" fillId="3" borderId="11" xfId="0" applyNumberFormat="1" applyFont="1" applyFill="1" applyBorder="1"/>
    <xf numFmtId="164" fontId="7" fillId="3" borderId="24" xfId="0" applyNumberFormat="1" applyFont="1" applyFill="1" applyBorder="1"/>
    <xf numFmtId="165" fontId="1" fillId="3" borderId="24" xfId="0" applyNumberFormat="1" applyFont="1" applyFill="1" applyBorder="1"/>
    <xf numFmtId="0" fontId="1" fillId="3" borderId="25" xfId="0" applyFont="1" applyFill="1" applyBorder="1"/>
    <xf numFmtId="3" fontId="1" fillId="3" borderId="26" xfId="0" applyNumberFormat="1" applyFont="1" applyFill="1" applyBorder="1"/>
    <xf numFmtId="166" fontId="1" fillId="3" borderId="24" xfId="0" applyNumberFormat="1" applyFont="1" applyFill="1" applyBorder="1"/>
    <xf numFmtId="164" fontId="8" fillId="0" borderId="11" xfId="0" applyNumberFormat="1" applyFont="1" applyBorder="1" applyAlignment="1">
      <alignment horizontal="center" vertical="center"/>
    </xf>
    <xf numFmtId="164" fontId="8" fillId="0" borderId="11" xfId="0" applyNumberFormat="1" applyFont="1" applyBorder="1"/>
    <xf numFmtId="164" fontId="1" fillId="2" borderId="31" xfId="0" applyNumberFormat="1" applyFont="1" applyFill="1" applyBorder="1" applyAlignment="1">
      <alignment horizontal="left"/>
    </xf>
    <xf numFmtId="164" fontId="1" fillId="2" borderId="31" xfId="0" applyNumberFormat="1" applyFont="1" applyFill="1" applyBorder="1"/>
    <xf numFmtId="164" fontId="5" fillId="3" borderId="12" xfId="0" applyNumberFormat="1" applyFont="1" applyFill="1" applyBorder="1" applyAlignment="1">
      <alignment horizontal="left" wrapText="1"/>
    </xf>
    <xf numFmtId="0" fontId="3" fillId="0" borderId="13" xfId="0" applyFont="1" applyBorder="1"/>
    <xf numFmtId="164" fontId="5" fillId="3" borderId="12" xfId="0" applyNumberFormat="1" applyFont="1" applyFill="1" applyBorder="1" applyAlignment="1">
      <alignment horizontal="left"/>
    </xf>
    <xf numFmtId="164" fontId="1" fillId="3" borderId="12" xfId="0" applyNumberFormat="1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0" fontId="3" fillId="0" borderId="15" xfId="0" applyFont="1" applyBorder="1"/>
    <xf numFmtId="164" fontId="1" fillId="3" borderId="17" xfId="0" applyNumberFormat="1" applyFont="1" applyFill="1" applyBorder="1" applyAlignment="1">
      <alignment horizontal="left"/>
    </xf>
    <xf numFmtId="0" fontId="3" fillId="0" borderId="18" xfId="0" applyFont="1" applyBorder="1"/>
    <xf numFmtId="0" fontId="1" fillId="4" borderId="1" xfId="0" applyFont="1" applyFill="1" applyBorder="1"/>
    <xf numFmtId="0" fontId="1" fillId="4" borderId="4" xfId="0" applyFont="1" applyFill="1" applyBorder="1"/>
    <xf numFmtId="0" fontId="1" fillId="4" borderId="30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1" fillId="4" borderId="32" xfId="0" applyFont="1" applyFill="1" applyBorder="1"/>
    <xf numFmtId="164" fontId="2" fillId="5" borderId="5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/>
    <xf numFmtId="0" fontId="3" fillId="6" borderId="7" xfId="0" applyFont="1" applyFill="1" applyBorder="1"/>
    <xf numFmtId="164" fontId="9" fillId="7" borderId="27" xfId="0" applyNumberFormat="1" applyFont="1" applyFill="1" applyBorder="1" applyAlignment="1">
      <alignment horizontal="left" vertical="center" wrapText="1"/>
    </xf>
    <xf numFmtId="0" fontId="3" fillId="8" borderId="28" xfId="0" applyFont="1" applyFill="1" applyBorder="1"/>
    <xf numFmtId="0" fontId="3" fillId="8" borderId="29" xfId="0" applyFont="1" applyFill="1" applyBorder="1"/>
    <xf numFmtId="164" fontId="10" fillId="7" borderId="27" xfId="0" applyNumberFormat="1" applyFont="1" applyFill="1" applyBorder="1" applyAlignment="1">
      <alignment horizontal="left" vertical="center" wrapText="1"/>
    </xf>
    <xf numFmtId="164" fontId="4" fillId="7" borderId="5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/>
    <xf numFmtId="164" fontId="4" fillId="7" borderId="11" xfId="0" applyNumberFormat="1" applyFont="1" applyFill="1" applyBorder="1" applyAlignment="1">
      <alignment horizontal="center" vertical="center" wrapText="1"/>
    </xf>
    <xf numFmtId="164" fontId="1" fillId="9" borderId="11" xfId="0" applyNumberFormat="1" applyFont="1" applyFill="1" applyBorder="1" applyAlignment="1">
      <alignment horizontal="right"/>
    </xf>
    <xf numFmtId="9" fontId="1" fillId="9" borderId="11" xfId="0" applyNumberFormat="1" applyFont="1" applyFill="1" applyBorder="1"/>
    <xf numFmtId="164" fontId="12" fillId="8" borderId="20" xfId="0" applyNumberFormat="1" applyFont="1" applyFill="1" applyBorder="1" applyAlignment="1">
      <alignment horizontal="center" vertical="center" wrapText="1"/>
    </xf>
    <xf numFmtId="164" fontId="12" fillId="8" borderId="21" xfId="0" applyNumberFormat="1" applyFont="1" applyFill="1" applyBorder="1" applyAlignment="1">
      <alignment horizontal="center" vertical="center" wrapText="1"/>
    </xf>
    <xf numFmtId="164" fontId="12" fillId="8" borderId="22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/>
    <xf numFmtId="0" fontId="3" fillId="8" borderId="7" xfId="0" applyFont="1" applyFill="1" applyBorder="1"/>
    <xf numFmtId="0" fontId="1" fillId="10" borderId="0" xfId="0" applyFont="1" applyFill="1"/>
    <xf numFmtId="0" fontId="0" fillId="11" borderId="0" xfId="0" applyFill="1"/>
  </cellXfs>
  <cellStyles count="1">
    <cellStyle name="Normal" xfId="0" builtinId="0"/>
  </cellStyles>
  <dxfs count="5">
    <dxf>
      <font>
        <b/>
        <family val="2"/>
      </font>
      <fill>
        <patternFill patternType="solid">
          <fgColor indexed="64"/>
          <bgColor theme="7" tint="-0.249977111117893"/>
        </patternFill>
      </fill>
    </dxf>
    <dxf>
      <fill>
        <patternFill patternType="solid">
          <fgColor rgb="FFE8E8E8"/>
          <bgColor rgb="FFE8E8E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A5A5A5"/>
          <bgColor rgb="FFA5A5A5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Liquidador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3190875</xdr:colOff>
      <xdr:row>1</xdr:row>
      <xdr:rowOff>47625</xdr:rowOff>
    </xdr:from>
    <xdr:ext cx="2495550" cy="5143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18:E29" headerRowDxfId="0">
  <tableColumns count="3">
    <tableColumn id="1" xr3:uid="{00000000-0010-0000-0000-000001000000}" name="Concepto"/>
    <tableColumn id="2" xr3:uid="{00000000-0010-0000-0000-000002000000}" name="Con beneficio"/>
    <tableColumn id="3" xr3:uid="{00000000-0010-0000-0000-000003000000}" name="Sin beneficio "/>
  </tableColumns>
  <tableStyleInfo name="Liquidado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showGridLines="0" tabSelected="1" workbookViewId="0">
      <selection activeCell="H10" sqref="H10"/>
    </sheetView>
  </sheetViews>
  <sheetFormatPr baseColWidth="10" defaultColWidth="12.6328125" defaultRowHeight="15" customHeight="1"/>
  <cols>
    <col min="1" max="2" width="3.7265625" customWidth="1"/>
    <col min="3" max="3" width="65.7265625" customWidth="1"/>
    <col min="4" max="5" width="25.7265625" customWidth="1"/>
    <col min="6" max="6" width="3" customWidth="1"/>
    <col min="7" max="26" width="10.6328125" customWidth="1"/>
  </cols>
  <sheetData>
    <row r="1" spans="1:26" ht="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1"/>
      <c r="B2" s="56"/>
      <c r="C2" s="57"/>
      <c r="D2" s="57"/>
      <c r="E2" s="57"/>
      <c r="F2" s="5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1"/>
      <c r="B3" s="57"/>
      <c r="C3" s="57"/>
      <c r="D3" s="57"/>
      <c r="E3" s="57"/>
      <c r="F3" s="5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1"/>
      <c r="B4" s="57"/>
      <c r="C4" s="57"/>
      <c r="D4" s="57"/>
      <c r="E4" s="57"/>
      <c r="F4" s="5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31"/>
      <c r="C5" s="34"/>
      <c r="D5" s="34"/>
      <c r="E5" s="34"/>
      <c r="F5" s="3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>
      <c r="A6" s="1"/>
      <c r="B6" s="32"/>
      <c r="C6" s="39" t="s">
        <v>0</v>
      </c>
      <c r="D6" s="40"/>
      <c r="E6" s="41"/>
      <c r="F6" s="3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" customHeight="1">
      <c r="A7" s="1"/>
      <c r="B7" s="32"/>
      <c r="C7" s="36"/>
      <c r="D7" s="36"/>
      <c r="E7" s="36"/>
      <c r="F7" s="3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>
      <c r="A8" s="1"/>
      <c r="B8" s="32"/>
      <c r="C8" s="46" t="s">
        <v>1</v>
      </c>
      <c r="D8" s="47"/>
      <c r="E8" s="48" t="s">
        <v>2</v>
      </c>
      <c r="F8" s="3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>
      <c r="A9" s="1"/>
      <c r="B9" s="32"/>
      <c r="C9" s="26" t="s">
        <v>3</v>
      </c>
      <c r="D9" s="24"/>
      <c r="E9" s="49">
        <v>30000000</v>
      </c>
      <c r="F9" s="3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>
      <c r="A10" s="1"/>
      <c r="B10" s="32"/>
      <c r="C10" s="2" t="s">
        <v>4</v>
      </c>
      <c r="D10" s="3">
        <f>+E9*0.19</f>
        <v>5700000</v>
      </c>
      <c r="E10" s="4"/>
      <c r="F10" s="3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>
      <c r="A11" s="1"/>
      <c r="B11" s="32"/>
      <c r="C11" s="2" t="s">
        <v>5</v>
      </c>
      <c r="D11" s="3">
        <f>+E9*0.5</f>
        <v>15000000</v>
      </c>
      <c r="E11" s="4"/>
      <c r="F11" s="3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>
      <c r="A12" s="1"/>
      <c r="B12" s="32"/>
      <c r="C12" s="2" t="s">
        <v>6</v>
      </c>
      <c r="D12" s="5"/>
      <c r="E12" s="50">
        <v>0.35</v>
      </c>
      <c r="F12" s="3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>
      <c r="A13" s="1"/>
      <c r="B13" s="32"/>
      <c r="C13" s="26" t="s">
        <v>7</v>
      </c>
      <c r="D13" s="24"/>
      <c r="E13" s="49">
        <v>70000000</v>
      </c>
      <c r="F13" s="3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>
      <c r="A14" s="1"/>
      <c r="B14" s="32"/>
      <c r="C14" s="26" t="s">
        <v>8</v>
      </c>
      <c r="D14" s="24"/>
      <c r="E14" s="49">
        <v>20000000</v>
      </c>
      <c r="F14" s="3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hidden="1">
      <c r="A15" s="1"/>
      <c r="B15" s="32"/>
      <c r="C15" s="27" t="s">
        <v>9</v>
      </c>
      <c r="D15" s="28"/>
      <c r="E15" s="6">
        <f>+E9*0.5</f>
        <v>15000000</v>
      </c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hidden="1">
      <c r="A16" s="1"/>
      <c r="B16" s="32"/>
      <c r="C16" s="29" t="s">
        <v>10</v>
      </c>
      <c r="D16" s="30"/>
      <c r="E16" s="7">
        <f>(E13+E14)*0.5</f>
        <v>45000000</v>
      </c>
      <c r="F16" s="3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" customHeight="1">
      <c r="A17" s="1"/>
      <c r="B17" s="32"/>
      <c r="C17" s="36"/>
      <c r="D17" s="36"/>
      <c r="E17" s="36"/>
      <c r="F17" s="3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>
      <c r="A18" s="1"/>
      <c r="B18" s="32"/>
      <c r="C18" s="51" t="s">
        <v>1</v>
      </c>
      <c r="D18" s="52" t="s">
        <v>11</v>
      </c>
      <c r="E18" s="53" t="s">
        <v>12</v>
      </c>
      <c r="F18" s="3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>
      <c r="A19" s="1"/>
      <c r="B19" s="32"/>
      <c r="C19" s="8" t="s">
        <v>7</v>
      </c>
      <c r="D19" s="4">
        <f t="shared" ref="D19:D20" si="0">+E13</f>
        <v>70000000</v>
      </c>
      <c r="E19" s="9">
        <f>+Liquidador!$D19</f>
        <v>70000000</v>
      </c>
      <c r="F19" s="3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>
      <c r="A20" s="1"/>
      <c r="B20" s="32"/>
      <c r="C20" s="8" t="s">
        <v>13</v>
      </c>
      <c r="D20" s="4">
        <f t="shared" si="0"/>
        <v>20000000</v>
      </c>
      <c r="E20" s="9">
        <f>+Liquidador!$D20</f>
        <v>20000000</v>
      </c>
      <c r="F20" s="3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32"/>
      <c r="C21" s="10" t="s">
        <v>14</v>
      </c>
      <c r="D21" s="11">
        <f>-MIN(E15,E16)</f>
        <v>-15000000</v>
      </c>
      <c r="E21" s="9"/>
      <c r="F21" s="3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5">
      <c r="A22" s="1"/>
      <c r="B22" s="32"/>
      <c r="C22" s="12" t="s">
        <v>15</v>
      </c>
      <c r="D22" s="13">
        <f t="shared" ref="D22:E22" si="1">SUBTOTAL(109,D19:D21)</f>
        <v>75000000</v>
      </c>
      <c r="E22" s="14">
        <f t="shared" si="1"/>
        <v>90000000</v>
      </c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5">
      <c r="A23" s="1"/>
      <c r="B23" s="32"/>
      <c r="C23" s="8" t="s">
        <v>16</v>
      </c>
      <c r="D23" s="4">
        <f>-D22*$E$12</f>
        <v>-26250000</v>
      </c>
      <c r="E23" s="9">
        <f>-E22*E12</f>
        <v>-31499999.999999996</v>
      </c>
      <c r="F23" s="3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.5" customHeight="1">
      <c r="A24" s="1"/>
      <c r="B24" s="32"/>
      <c r="C24" s="12"/>
      <c r="D24" s="13"/>
      <c r="E24" s="14"/>
      <c r="F24" s="3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>
      <c r="A25" s="1"/>
      <c r="B25" s="32"/>
      <c r="C25" s="8"/>
      <c r="D25" s="4"/>
      <c r="E25" s="9"/>
      <c r="F25" s="3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2"/>
      <c r="C26" s="12" t="s">
        <v>17</v>
      </c>
      <c r="D26" s="3"/>
      <c r="E26" s="15"/>
      <c r="F26" s="3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2"/>
      <c r="C27" s="8" t="s">
        <v>18</v>
      </c>
      <c r="D27" s="3"/>
      <c r="E27" s="3">
        <f>+D23-E23</f>
        <v>5249999.9999999963</v>
      </c>
      <c r="F27" s="3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2"/>
      <c r="C28" s="8" t="s">
        <v>19</v>
      </c>
      <c r="D28" s="3"/>
      <c r="E28" s="3">
        <f>+D10</f>
        <v>5700000</v>
      </c>
      <c r="F28" s="3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2"/>
      <c r="C29" s="16" t="s">
        <v>20</v>
      </c>
      <c r="D29" s="17"/>
      <c r="E29" s="18">
        <f>+E27+E28</f>
        <v>10949999.999999996</v>
      </c>
      <c r="F29" s="3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" customHeight="1">
      <c r="A30" s="1"/>
      <c r="B30" s="32"/>
      <c r="C30" s="36"/>
      <c r="D30" s="36"/>
      <c r="E30" s="36"/>
      <c r="F30" s="3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2"/>
      <c r="C31" s="46" t="s">
        <v>21</v>
      </c>
      <c r="D31" s="54"/>
      <c r="E31" s="55"/>
      <c r="F31" s="3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7.75" customHeight="1">
      <c r="A32" s="1"/>
      <c r="B32" s="32"/>
      <c r="C32" s="23" t="str">
        <f>+IF(E32="","","Deduccion pendiente de aplicar años siguientes, cuando no sea posible aplicar la totalidad de la deducción, máximo 15 años para tomar el beneficio")</f>
        <v/>
      </c>
      <c r="D32" s="24"/>
      <c r="E32" s="19" t="str">
        <f>+IF(-D21=E15,"",MAX(0,E15+D21))</f>
        <v/>
      </c>
      <c r="F32" s="3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32"/>
      <c r="C33" s="25" t="str">
        <f>+IF(E32="","","Ahorro impuesto de renta años siguientes")</f>
        <v/>
      </c>
      <c r="D33" s="24"/>
      <c r="E33" s="20" t="str">
        <f>+IF(E32="","",E32*0.35)</f>
        <v/>
      </c>
      <c r="F33" s="3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" customHeight="1">
      <c r="A34" s="1"/>
      <c r="B34" s="32"/>
      <c r="C34" s="36"/>
      <c r="D34" s="36"/>
      <c r="E34" s="36"/>
      <c r="F34" s="3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5" customHeight="1">
      <c r="A35" s="1"/>
      <c r="B35" s="32"/>
      <c r="C35" s="42" t="s">
        <v>22</v>
      </c>
      <c r="D35" s="43"/>
      <c r="E35" s="44"/>
      <c r="F35" s="3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3" customHeight="1">
      <c r="A36" s="1"/>
      <c r="B36" s="32"/>
      <c r="C36" s="45" t="s">
        <v>23</v>
      </c>
      <c r="D36" s="43"/>
      <c r="E36" s="44"/>
      <c r="F36" s="3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" customHeight="1">
      <c r="A37" s="1"/>
      <c r="B37" s="32"/>
      <c r="C37" s="42" t="s">
        <v>24</v>
      </c>
      <c r="D37" s="43"/>
      <c r="E37" s="44"/>
      <c r="F37" s="3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3" customHeight="1">
      <c r="A38" s="1"/>
      <c r="B38" s="32"/>
      <c r="C38" s="42" t="s">
        <v>25</v>
      </c>
      <c r="D38" s="43"/>
      <c r="E38" s="44"/>
      <c r="F38" s="3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33"/>
      <c r="C39" s="21"/>
      <c r="D39" s="21"/>
      <c r="E39" s="22"/>
      <c r="F39" s="3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5">
    <mergeCell ref="B2:F4"/>
    <mergeCell ref="C37:E37"/>
    <mergeCell ref="C38:E38"/>
    <mergeCell ref="C6:E6"/>
    <mergeCell ref="C8:D8"/>
    <mergeCell ref="C9:D9"/>
    <mergeCell ref="C13:D13"/>
    <mergeCell ref="C14:D14"/>
    <mergeCell ref="C15:D15"/>
    <mergeCell ref="C16:D16"/>
    <mergeCell ref="C31:E31"/>
    <mergeCell ref="C32:D32"/>
    <mergeCell ref="C33:D33"/>
    <mergeCell ref="C35:E35"/>
    <mergeCell ref="C36:E36"/>
  </mergeCells>
  <conditionalFormatting sqref="E32:E33 E39">
    <cfRule type="cellIs" dxfId="1" priority="1" operator="greaterThan">
      <formula>1</formula>
    </cfRule>
  </conditionalFormatting>
  <pageMargins left="0.7" right="0.7" top="0.75" bottom="0.75" header="0" footer="0"/>
  <pageSetup paperSize="9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Edith Lázaro Beltrán</dc:creator>
  <cp:lastModifiedBy>Maria Alejandra Monroy Caceres</cp:lastModifiedBy>
  <dcterms:created xsi:type="dcterms:W3CDTF">2025-05-16T15:37:49Z</dcterms:created>
  <dcterms:modified xsi:type="dcterms:W3CDTF">2025-08-14T16:54:04Z</dcterms:modified>
</cp:coreProperties>
</file>